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ffice of Procurement and Grants\Team - Competitive Services\Request for Proposal\123190 Third party Warmline Service\Evaluation\"/>
    </mc:Choice>
  </mc:AlternateContent>
  <xr:revisionPtr revIDLastSave="0" documentId="8_{AF98AC02-38D1-4549-82AB-662A4C44796F}" xr6:coauthVersionLast="47" xr6:coauthVersionMax="47" xr10:uidLastSave="{00000000-0000-0000-0000-000000000000}"/>
  <bookViews>
    <workbookView xWindow="28680" yWindow="-120" windowWidth="29040" windowHeight="15720" xr2:uid="{7FFECFF3-02B4-4FF5-BB0C-C4C17CA3E745}"/>
  </bookViews>
  <sheets>
    <sheet name="Evaluators Final Score" sheetId="2" r:id="rId1"/>
    <sheet name="Sheet1 (2)" sheetId="3" r:id="rId2"/>
    <sheet name="Sheet1" sheetId="1" r:id="rId3"/>
  </sheets>
  <externalReferences>
    <externalReference r:id="rId4"/>
  </externalReferences>
  <definedNames>
    <definedName name="_Hlk170915207" localSheetId="1">'Sheet1 (2)'!$A$34</definedName>
    <definedName name="AxiellTotal" localSheetId="1">'[1]Evaluators Final Score'!$C$13</definedName>
    <definedName name="AxiellTotal">'Evaluators Final Score'!$C$13</definedName>
    <definedName name="ManTechTotal" localSheetId="1">'[1]Evaluators Final Score'!#REF!</definedName>
    <definedName name="ManTechTotal">'Evaluators Final Score'!#REF!</definedName>
    <definedName name="NetSmartTotal" localSheetId="1">'[1]Evaluators Final Score'!#REF!</definedName>
    <definedName name="NetSmartTotal">'Evaluators Final Score'!#REF!</definedName>
    <definedName name="VitalCheckTotal" localSheetId="1">'[1]Evaluators Final Score'!$F$13</definedName>
    <definedName name="VitalCheckTotal">'Evaluators Final Score'!$F$13</definedName>
    <definedName name="VoyatekTotal" localSheetId="1">'[1]Evaluators Final Score'!#REF!</definedName>
    <definedName name="VoyatekTotal">'Evaluators Final Score'!#REF!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27" i="3" s="1"/>
  <c r="F21" i="3"/>
  <c r="F20" i="3"/>
  <c r="F19" i="3"/>
  <c r="F14" i="3"/>
  <c r="F32" i="3" s="1"/>
  <c r="E14" i="3"/>
  <c r="E32" i="3" s="1"/>
  <c r="F12" i="2"/>
  <c r="C12" i="2"/>
  <c r="H10" i="2"/>
  <c r="G10" i="2"/>
  <c r="F10" i="2"/>
  <c r="F11" i="2" s="1"/>
  <c r="F13" i="2" s="1"/>
  <c r="E10" i="2"/>
  <c r="D10" i="2"/>
  <c r="C10" i="2"/>
  <c r="C11" i="2" s="1"/>
  <c r="F14" i="2" l="1"/>
  <c r="C13" i="2"/>
  <c r="C14" i="2" s="1"/>
</calcChain>
</file>

<file path=xl/sharedStrings.xml><?xml version="1.0" encoding="utf-8"?>
<sst xmlns="http://schemas.openxmlformats.org/spreadsheetml/2006/main" count="87" uniqueCount="55">
  <si>
    <t>Vendor Name</t>
  </si>
  <si>
    <t>Direct Interactions</t>
  </si>
  <si>
    <t>United Way of the Midlands</t>
  </si>
  <si>
    <t>Max Points per section:</t>
  </si>
  <si>
    <t>Evaluator Group</t>
  </si>
  <si>
    <t xml:space="preserve">                                    Scored Section 
Evaluator</t>
  </si>
  <si>
    <t>Corporate 
Overview</t>
  </si>
  <si>
    <t>Technical 
Response 
(Program)</t>
  </si>
  <si>
    <t>Vendor Demo</t>
  </si>
  <si>
    <t>Program Evaluation</t>
  </si>
  <si>
    <t>Score Average (per evaluator group)</t>
  </si>
  <si>
    <t>Total Average Score (without Vendor Demonstration)
(0-75)</t>
  </si>
  <si>
    <t>Cost($) Points (0-25)</t>
  </si>
  <si>
    <t>Total Points (without Vendor Demonstration)(0-100)</t>
  </si>
  <si>
    <t>Total Points With Vendor Demonstration (0-120)</t>
  </si>
  <si>
    <t>Cost Analysis</t>
  </si>
  <si>
    <t>RFP 123190 03</t>
  </si>
  <si>
    <t xml:space="preserve">Third Party Warmline Services </t>
  </si>
  <si>
    <t>BIDDERS</t>
  </si>
  <si>
    <t>Direct Interation, Inc.</t>
  </si>
  <si>
    <t xml:space="preserve">PART I - Description </t>
  </si>
  <si>
    <t>% Breakdown by Category for Part I</t>
  </si>
  <si>
    <t>Number of Units</t>
  </si>
  <si>
    <t>Unit of Measure (UOM)</t>
  </si>
  <si>
    <t>Cost (Unit Price)</t>
  </si>
  <si>
    <t xml:space="preserve">Phase I-Discovery </t>
  </si>
  <si>
    <t>Phase I</t>
  </si>
  <si>
    <t>Each</t>
  </si>
  <si>
    <r>
      <t xml:space="preserve">Shall be at least </t>
    </r>
    <r>
      <rPr>
        <b/>
        <sz val="9"/>
        <color rgb="FF000000"/>
        <rFont val="Arial"/>
        <family val="2"/>
      </rPr>
      <t>20%</t>
    </r>
    <r>
      <rPr>
        <sz val="9"/>
        <color rgb="FF000000"/>
        <rFont val="Arial"/>
        <family val="2"/>
      </rPr>
      <t xml:space="preserve"> and shall not exceed </t>
    </r>
    <r>
      <rPr>
        <b/>
        <sz val="9"/>
        <color rgb="FF000000"/>
        <rFont val="Arial"/>
        <family val="2"/>
      </rPr>
      <t>40%</t>
    </r>
    <r>
      <rPr>
        <sz val="9"/>
        <color rgb="FF000000"/>
        <rFont val="Arial"/>
        <family val="2"/>
      </rPr>
      <t xml:space="preserve"> of the total cost for Part I</t>
    </r>
  </si>
  <si>
    <t>Phase II-Development and Community Engagement</t>
  </si>
  <si>
    <t>Phase II</t>
  </si>
  <si>
    <t>Phase III- Pilot Program (Soft Launch)</t>
  </si>
  <si>
    <t>Phase III</t>
  </si>
  <si>
    <t>Phase IV- Full Scale Launch</t>
  </si>
  <si>
    <t>Phase IV</t>
  </si>
  <si>
    <t xml:space="preserve">Part I – Total </t>
  </si>
  <si>
    <t>BIDDER</t>
  </si>
  <si>
    <t>PART II - Description</t>
  </si>
  <si>
    <t>Contract Term</t>
  </si>
  <si>
    <t xml:space="preserve">Cost </t>
  </si>
  <si>
    <t>Cost</t>
  </si>
  <si>
    <t>(Unit Price)</t>
  </si>
  <si>
    <t>Findhelp Subscription (State platform access)</t>
  </si>
  <si>
    <t>Year 1</t>
  </si>
  <si>
    <t>Monthly</t>
  </si>
  <si>
    <t>DI Operations (CSRs, Account Management, QA, Training, Tech support)</t>
  </si>
  <si>
    <r>
      <t>Part II</t>
    </r>
    <r>
      <rPr>
        <sz val="9"/>
        <color rgb="FF000000"/>
        <rFont val="Arial"/>
        <family val="2"/>
      </rPr>
      <t xml:space="preserve"> - </t>
    </r>
    <r>
      <rPr>
        <b/>
        <sz val="9"/>
        <color rgb="FF000000"/>
        <rFont val="Arial"/>
        <family val="2"/>
      </rPr>
      <t xml:space="preserve">Total </t>
    </r>
  </si>
  <si>
    <t>Operating and any additional costs or fees (including but not limited to subscriptions) - Post Warranty period</t>
  </si>
  <si>
    <t>Total Overall Cost (PART I + PART II)</t>
  </si>
  <si>
    <t>RFP 123190 O3 Third Party Warmline Service
Evaluators Scores</t>
  </si>
  <si>
    <t>Evaluator #1</t>
  </si>
  <si>
    <t>Evaluator #2</t>
  </si>
  <si>
    <t>Evaluator #3</t>
  </si>
  <si>
    <t>Evaluator #4</t>
  </si>
  <si>
    <t>Evaluator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</si>
</sst>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1"/>
      <color theme="9" tint="-0.249977111117893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2" fontId="6" fillId="4" borderId="11" xfId="2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center"/>
    </xf>
    <xf numFmtId="2" fontId="6" fillId="4" borderId="18" xfId="2" applyNumberFormat="1" applyFont="1" applyFill="1" applyBorder="1" applyAlignment="1" applyProtection="1">
      <alignment horizontal="center" vertical="center"/>
      <protection locked="0"/>
    </xf>
    <xf numFmtId="2" fontId="6" fillId="4" borderId="19" xfId="2" applyNumberFormat="1" applyFont="1" applyFill="1" applyBorder="1" applyAlignment="1" applyProtection="1">
      <alignment horizontal="center" vertical="center"/>
      <protection locked="0"/>
    </xf>
    <xf numFmtId="2" fontId="6" fillId="4" borderId="22" xfId="2" applyNumberFormat="1" applyFont="1" applyFill="1" applyBorder="1" applyAlignment="1" applyProtection="1">
      <alignment horizontal="center" vertical="center"/>
      <protection locked="0"/>
    </xf>
    <xf numFmtId="2" fontId="0" fillId="3" borderId="24" xfId="0" applyNumberFormat="1" applyFill="1" applyBorder="1" applyAlignment="1">
      <alignment horizontal="center" vertical="center"/>
    </xf>
    <xf numFmtId="2" fontId="0" fillId="3" borderId="25" xfId="0" applyNumberFormat="1" applyFill="1" applyBorder="1" applyAlignment="1">
      <alignment horizontal="center" vertical="center"/>
    </xf>
    <xf numFmtId="0" fontId="0" fillId="0" borderId="26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9" borderId="36" xfId="0" applyFont="1" applyFill="1" applyBorder="1" applyAlignment="1">
      <alignment horizontal="center" vertical="center" wrapText="1"/>
    </xf>
    <xf numFmtId="0" fontId="10" fillId="9" borderId="39" xfId="0" applyFont="1" applyFill="1" applyBorder="1" applyAlignment="1">
      <alignment horizontal="center" vertical="center" wrapText="1"/>
    </xf>
    <xf numFmtId="44" fontId="11" fillId="11" borderId="39" xfId="0" applyNumberFormat="1" applyFont="1" applyFill="1" applyBorder="1" applyAlignment="1">
      <alignment vertical="center" wrapText="1"/>
    </xf>
    <xf numFmtId="44" fontId="11" fillId="8" borderId="39" xfId="0" applyNumberFormat="1" applyFont="1" applyFill="1" applyBorder="1" applyAlignment="1">
      <alignment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39" xfId="0" applyFont="1" applyBorder="1" applyAlignment="1">
      <alignment horizontal="center" vertical="center" wrapText="1"/>
    </xf>
    <xf numFmtId="44" fontId="10" fillId="10" borderId="39" xfId="1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44" fontId="9" fillId="7" borderId="5" xfId="0" applyNumberFormat="1" applyFont="1" applyFill="1" applyBorder="1" applyAlignment="1">
      <alignment vertical="center" wrapText="1"/>
    </xf>
    <xf numFmtId="44" fontId="9" fillId="8" borderId="5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vertical="center" wrapText="1"/>
    </xf>
    <xf numFmtId="0" fontId="13" fillId="0" borderId="0" xfId="0" applyFont="1"/>
    <xf numFmtId="0" fontId="14" fillId="7" borderId="1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44" fontId="13" fillId="11" borderId="0" xfId="0" applyNumberFormat="1" applyFont="1" applyFill="1"/>
    <xf numFmtId="44" fontId="13" fillId="8" borderId="0" xfId="0" applyNumberFormat="1" applyFont="1" applyFill="1"/>
    <xf numFmtId="0" fontId="3" fillId="0" borderId="2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0" fillId="3" borderId="11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2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2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12" borderId="3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9" fillId="6" borderId="11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44" fontId="11" fillId="10" borderId="11" xfId="1" applyFont="1" applyFill="1" applyBorder="1" applyAlignment="1">
      <alignment vertical="center" wrapText="1"/>
    </xf>
    <xf numFmtId="44" fontId="11" fillId="10" borderId="20" xfId="1" applyFont="1" applyFill="1" applyBorder="1" applyAlignment="1">
      <alignment vertical="center" wrapText="1"/>
    </xf>
    <xf numFmtId="0" fontId="9" fillId="6" borderId="3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vertical="center" wrapText="1"/>
    </xf>
    <xf numFmtId="0" fontId="7" fillId="5" borderId="34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38" xfId="0" applyFont="1" applyFill="1" applyBorder="1" applyAlignment="1">
      <alignment horizontal="center"/>
    </xf>
    <xf numFmtId="0" fontId="7" fillId="5" borderId="39" xfId="0" applyFont="1" applyFill="1" applyBorder="1" applyAlignment="1">
      <alignment horizontal="center"/>
    </xf>
  </cellXfs>
  <cellStyles count="3">
    <cellStyle name="Currency" xfId="1" builtinId="4"/>
    <cellStyle name="Good" xfId="2" builtinId="26"/>
    <cellStyle name="Normal" xfId="0" builtinId="0"/>
  </cellStyles>
  <dxfs count="2">
    <dxf>
      <fill>
        <patternFill patternType="lightTrellis">
          <fgColor theme="1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murph2\AppData\Local\Microsoft\Windows\INetCache\Content.Outlook\4DMU1OBW\Warmline%20Evaluator%20Scoring%20Worksheet%20-%20Summary%20(Internal%20use%20only)lde.xlsx" TargetMode="External"/><Relationship Id="rId1" Type="http://schemas.openxmlformats.org/officeDocument/2006/relationships/externalLinkPath" Target="file:///C:\Users\bmurph2\AppData\Local\Microsoft\Windows\INetCache\Content.Outlook\4DMU1OBW\Warmline%20Evaluator%20Scoring%20Worksheet%20-%20Summary%20(Internal%20use%20only)l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ndors Score Summary"/>
      <sheetName val="Vendor Information"/>
      <sheetName val="Cost points"/>
      <sheetName val="Evaluators Final Score"/>
      <sheetName val="Evaluator Information"/>
      <sheetName val="Evaluators Final Score (2)"/>
      <sheetName val="Sheet1"/>
      <sheetName val="Sheet3"/>
      <sheetName val="Scoring Summary Template"/>
    </sheetNames>
    <sheetDataSet>
      <sheetData sheetId="0"/>
      <sheetData sheetId="1"/>
      <sheetData sheetId="2">
        <row r="3">
          <cell r="B3" t="str">
            <v>Direct Interactions</v>
          </cell>
          <cell r="C3" t="str">
            <v>United Way of the Midlands</v>
          </cell>
        </row>
        <row r="4">
          <cell r="B4">
            <v>556000</v>
          </cell>
          <cell r="C4">
            <v>779138</v>
          </cell>
        </row>
        <row r="5">
          <cell r="B5">
            <v>25</v>
          </cell>
          <cell r="C5">
            <v>17.840228560280721</v>
          </cell>
          <cell r="E5" t="str">
            <v/>
          </cell>
          <cell r="F5" t="str">
            <v/>
          </cell>
        </row>
      </sheetData>
      <sheetData sheetId="3">
        <row r="13">
          <cell r="C13">
            <v>87.38</v>
          </cell>
          <cell r="F13">
            <v>86.800228560280729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3DFA-C9AC-4E55-8920-44F119925C19}">
  <sheetPr>
    <tabColor rgb="FF92D050"/>
    <pageSetUpPr fitToPage="1"/>
  </sheetPr>
  <dimension ref="A1:I17"/>
  <sheetViews>
    <sheetView showGridLines="0" tabSelected="1" zoomScale="115" zoomScaleNormal="115" workbookViewId="0">
      <selection activeCell="B5" sqref="B5:B9"/>
    </sheetView>
  </sheetViews>
  <sheetFormatPr defaultColWidth="9.140625" defaultRowHeight="15" x14ac:dyDescent="0.25"/>
  <cols>
    <col min="1" max="1" width="20.7109375" customWidth="1"/>
    <col min="2" max="2" width="30.7109375" customWidth="1"/>
    <col min="3" max="5" width="12" customWidth="1"/>
    <col min="6" max="8" width="12" style="20" customWidth="1"/>
  </cols>
  <sheetData>
    <row r="1" spans="1:9" ht="45" customHeight="1" thickBot="1" x14ac:dyDescent="0.4">
      <c r="A1" s="66" t="s">
        <v>49</v>
      </c>
      <c r="B1" s="67"/>
      <c r="C1" s="67"/>
      <c r="D1" s="1"/>
      <c r="E1" s="1"/>
      <c r="F1" s="68"/>
      <c r="G1" s="69"/>
      <c r="H1" s="69"/>
    </row>
    <row r="2" spans="1:9" ht="32.25" customHeight="1" thickBot="1" x14ac:dyDescent="0.3">
      <c r="A2" s="70" t="s">
        <v>0</v>
      </c>
      <c r="B2" s="71"/>
      <c r="C2" s="64" t="s">
        <v>1</v>
      </c>
      <c r="D2" s="72"/>
      <c r="E2" s="65"/>
      <c r="F2" s="64" t="s">
        <v>2</v>
      </c>
      <c r="G2" s="72"/>
      <c r="H2" s="65"/>
    </row>
    <row r="3" spans="1:9" ht="15.75" thickBot="1" x14ac:dyDescent="0.3">
      <c r="A3" s="64" t="s">
        <v>3</v>
      </c>
      <c r="B3" s="65"/>
      <c r="C3" s="2">
        <v>25</v>
      </c>
      <c r="D3" s="3">
        <v>50</v>
      </c>
      <c r="E3" s="4">
        <v>50</v>
      </c>
      <c r="F3" s="2">
        <v>25</v>
      </c>
      <c r="G3" s="3">
        <v>50</v>
      </c>
      <c r="H3" s="4">
        <v>50</v>
      </c>
    </row>
    <row r="4" spans="1:9" ht="45.75" thickBot="1" x14ac:dyDescent="0.3">
      <c r="A4" s="5" t="s">
        <v>4</v>
      </c>
      <c r="B4" s="6" t="s">
        <v>5</v>
      </c>
      <c r="C4" s="2" t="s">
        <v>6</v>
      </c>
      <c r="D4" s="7" t="s">
        <v>7</v>
      </c>
      <c r="E4" s="8" t="s">
        <v>8</v>
      </c>
      <c r="F4" s="2" t="s">
        <v>6</v>
      </c>
      <c r="G4" s="7" t="s">
        <v>7</v>
      </c>
      <c r="H4" s="8" t="s">
        <v>8</v>
      </c>
    </row>
    <row r="5" spans="1:9" ht="22.5" customHeight="1" thickBot="1" x14ac:dyDescent="0.3">
      <c r="A5" s="49" t="s">
        <v>9</v>
      </c>
      <c r="B5" s="9" t="s">
        <v>50</v>
      </c>
      <c r="C5" s="10">
        <v>16.5</v>
      </c>
      <c r="D5" s="10">
        <v>33</v>
      </c>
      <c r="E5" s="11">
        <v>15</v>
      </c>
      <c r="F5" s="10">
        <v>22.5</v>
      </c>
      <c r="G5" s="12">
        <v>43.5</v>
      </c>
      <c r="H5" s="11">
        <v>45</v>
      </c>
    </row>
    <row r="6" spans="1:9" ht="22.5" customHeight="1" thickBot="1" x14ac:dyDescent="0.3">
      <c r="A6" s="50"/>
      <c r="B6" s="9" t="s">
        <v>51</v>
      </c>
      <c r="C6" s="10">
        <v>24.6</v>
      </c>
      <c r="D6" s="10">
        <v>49.05</v>
      </c>
      <c r="E6" s="11">
        <v>9</v>
      </c>
      <c r="F6" s="10">
        <v>24.5</v>
      </c>
      <c r="G6" s="12">
        <v>48.95</v>
      </c>
      <c r="H6" s="11">
        <v>50</v>
      </c>
    </row>
    <row r="7" spans="1:9" ht="22.5" customHeight="1" thickBot="1" x14ac:dyDescent="0.3">
      <c r="A7" s="50"/>
      <c r="B7" s="9" t="s">
        <v>52</v>
      </c>
      <c r="C7" s="10">
        <v>20</v>
      </c>
      <c r="D7" s="10">
        <v>36</v>
      </c>
      <c r="E7" s="13">
        <v>25</v>
      </c>
      <c r="F7" s="10">
        <v>23.5</v>
      </c>
      <c r="G7" s="10">
        <v>47.5</v>
      </c>
      <c r="H7" s="13">
        <v>49</v>
      </c>
    </row>
    <row r="8" spans="1:9" ht="22.5" customHeight="1" thickBot="1" x14ac:dyDescent="0.3">
      <c r="A8" s="50"/>
      <c r="B8" s="9" t="s">
        <v>53</v>
      </c>
      <c r="C8" s="10">
        <v>24</v>
      </c>
      <c r="D8" s="10">
        <v>48</v>
      </c>
      <c r="E8" s="14">
        <v>49</v>
      </c>
      <c r="F8" s="10">
        <v>23.5</v>
      </c>
      <c r="G8" s="10">
        <v>45.5</v>
      </c>
      <c r="H8" s="14">
        <v>45</v>
      </c>
    </row>
    <row r="9" spans="1:9" ht="22.5" customHeight="1" thickBot="1" x14ac:dyDescent="0.3">
      <c r="A9" s="51"/>
      <c r="B9" s="9" t="s">
        <v>54</v>
      </c>
      <c r="C9" s="10">
        <v>21</v>
      </c>
      <c r="D9" s="10">
        <v>39.75</v>
      </c>
      <c r="E9" s="15">
        <v>31</v>
      </c>
      <c r="F9" s="10">
        <v>21.6</v>
      </c>
      <c r="G9" s="10">
        <v>43.75</v>
      </c>
      <c r="H9" s="15">
        <v>43</v>
      </c>
    </row>
    <row r="10" spans="1:9" ht="22.5" customHeight="1" thickTop="1" x14ac:dyDescent="0.25">
      <c r="A10" s="52" t="s">
        <v>10</v>
      </c>
      <c r="B10" s="53"/>
      <c r="C10" s="16">
        <f t="shared" ref="C10:H10" si="0">ROUND(IFERROR(SUM(C5:C9)/COUNTA(C5:C9),""),2)</f>
        <v>21.22</v>
      </c>
      <c r="D10" s="17">
        <f t="shared" si="0"/>
        <v>41.16</v>
      </c>
      <c r="E10" s="54">
        <f t="shared" si="0"/>
        <v>25.8</v>
      </c>
      <c r="F10" s="16">
        <f t="shared" si="0"/>
        <v>23.12</v>
      </c>
      <c r="G10" s="17">
        <f t="shared" si="0"/>
        <v>45.84</v>
      </c>
      <c r="H10" s="54">
        <f t="shared" si="0"/>
        <v>46.4</v>
      </c>
      <c r="I10" s="18"/>
    </row>
    <row r="11" spans="1:9" ht="32.25" customHeight="1" x14ac:dyDescent="0.25">
      <c r="A11" s="57" t="s">
        <v>11</v>
      </c>
      <c r="B11" s="58"/>
      <c r="C11" s="59">
        <f>SUM(C10:D10)</f>
        <v>62.379999999999995</v>
      </c>
      <c r="D11" s="60"/>
      <c r="E11" s="55"/>
      <c r="F11" s="59">
        <f>SUM(F10:G10)</f>
        <v>68.960000000000008</v>
      </c>
      <c r="G11" s="60"/>
      <c r="H11" s="55"/>
    </row>
    <row r="12" spans="1:9" ht="22.5" customHeight="1" x14ac:dyDescent="0.25">
      <c r="A12" s="61" t="s">
        <v>12</v>
      </c>
      <c r="B12" s="58"/>
      <c r="C12" s="59">
        <f>IFERROR(HLOOKUP(C2,'[1]Cost points'!$B$3:$F$5,3,FALSE),0)</f>
        <v>25</v>
      </c>
      <c r="D12" s="60"/>
      <c r="E12" s="55"/>
      <c r="F12" s="59">
        <f>IFERROR(HLOOKUP(F2,'[1]Cost points'!$B$3:$F$5,3,FALSE),0)</f>
        <v>17.840228560280721</v>
      </c>
      <c r="G12" s="60"/>
      <c r="H12" s="55"/>
    </row>
    <row r="13" spans="1:9" ht="22.5" customHeight="1" thickBot="1" x14ac:dyDescent="0.3">
      <c r="A13" s="44" t="s">
        <v>13</v>
      </c>
      <c r="B13" s="45"/>
      <c r="C13" s="62">
        <f>IFERROR(C12+C11,0)</f>
        <v>87.38</v>
      </c>
      <c r="D13" s="63"/>
      <c r="E13" s="56"/>
      <c r="F13" s="62">
        <f>SUM(F11:F12)</f>
        <v>86.800228560280729</v>
      </c>
      <c r="G13" s="63"/>
      <c r="H13" s="56"/>
    </row>
    <row r="14" spans="1:9" ht="31.5" customHeight="1" thickBot="1" x14ac:dyDescent="0.3">
      <c r="A14" s="44" t="s">
        <v>14</v>
      </c>
      <c r="B14" s="45"/>
      <c r="C14" s="46">
        <f>AxiellTotal+E10</f>
        <v>113.17999999999999</v>
      </c>
      <c r="D14" s="47"/>
      <c r="E14" s="48"/>
      <c r="F14" s="46">
        <f>VitalCheckTotal+H10</f>
        <v>133.20022856028072</v>
      </c>
      <c r="G14" s="47"/>
      <c r="H14" s="48"/>
    </row>
    <row r="15" spans="1:9" x14ac:dyDescent="0.25">
      <c r="C15" s="19"/>
      <c r="D15" s="19"/>
      <c r="E15" s="19"/>
      <c r="F15" s="19"/>
      <c r="G15" s="19"/>
      <c r="H15" s="19"/>
    </row>
    <row r="16" spans="1:9" x14ac:dyDescent="0.25">
      <c r="F16"/>
      <c r="G16"/>
      <c r="H16"/>
    </row>
    <row r="17" spans="3:8" x14ac:dyDescent="0.25">
      <c r="C17" s="19"/>
      <c r="D17" s="19"/>
      <c r="E17" s="19"/>
      <c r="F17" s="19"/>
      <c r="G17" s="19"/>
      <c r="H17" s="19"/>
    </row>
  </sheetData>
  <sheetProtection selectLockedCells="1"/>
  <dataConsolidate/>
  <mergeCells count="22">
    <mergeCell ref="A3:B3"/>
    <mergeCell ref="A1:C1"/>
    <mergeCell ref="F1:H1"/>
    <mergeCell ref="A2:B2"/>
    <mergeCell ref="C2:E2"/>
    <mergeCell ref="F2:H2"/>
    <mergeCell ref="A14:B14"/>
    <mergeCell ref="C14:E14"/>
    <mergeCell ref="F14:H14"/>
    <mergeCell ref="A5:A9"/>
    <mergeCell ref="A10:B10"/>
    <mergeCell ref="E10:E13"/>
    <mergeCell ref="H10:H13"/>
    <mergeCell ref="A11:B11"/>
    <mergeCell ref="C11:D11"/>
    <mergeCell ref="F11:G11"/>
    <mergeCell ref="A12:B12"/>
    <mergeCell ref="C12:D12"/>
    <mergeCell ref="F12:G12"/>
    <mergeCell ref="A13:B13"/>
    <mergeCell ref="C13:D13"/>
    <mergeCell ref="F13:G13"/>
  </mergeCells>
  <phoneticPr fontId="16" type="noConversion"/>
  <conditionalFormatting sqref="E5:E9 H5:H9">
    <cfRule type="expression" dxfId="1" priority="1">
      <formula>E5=0</formula>
    </cfRule>
    <cfRule type="expression" dxfId="0" priority="2">
      <formula>E5=""</formula>
    </cfRule>
  </conditionalFormatting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7E22-1431-4916-A53D-0963DBB39799}">
  <sheetPr>
    <tabColor rgb="FF92D050"/>
  </sheetPr>
  <dimension ref="A1:F36"/>
  <sheetViews>
    <sheetView workbookViewId="0">
      <selection activeCell="E14" sqref="E14"/>
    </sheetView>
  </sheetViews>
  <sheetFormatPr defaultRowHeight="15" x14ac:dyDescent="0.25"/>
  <cols>
    <col min="1" max="1" width="43.28515625" bestFit="1" customWidth="1"/>
    <col min="2" max="2" width="14.5703125" customWidth="1"/>
    <col min="3" max="3" width="12.85546875" customWidth="1"/>
    <col min="4" max="4" width="14.28515625" customWidth="1"/>
    <col min="5" max="6" width="24.28515625" customWidth="1"/>
    <col min="7" max="7" width="4.28515625" customWidth="1"/>
  </cols>
  <sheetData>
    <row r="1" spans="1:6" ht="18" x14ac:dyDescent="0.25">
      <c r="A1" s="90" t="s">
        <v>15</v>
      </c>
      <c r="B1" s="91"/>
      <c r="C1" s="91"/>
      <c r="D1" s="91"/>
      <c r="E1" s="91"/>
      <c r="F1" s="92"/>
    </row>
    <row r="2" spans="1:6" ht="18" x14ac:dyDescent="0.25">
      <c r="A2" s="93" t="s">
        <v>16</v>
      </c>
      <c r="B2" s="94"/>
      <c r="C2" s="94"/>
      <c r="D2" s="94"/>
      <c r="E2" s="94"/>
      <c r="F2" s="95"/>
    </row>
    <row r="3" spans="1:6" ht="18.75" thickBot="1" x14ac:dyDescent="0.3">
      <c r="A3" s="96" t="s">
        <v>17</v>
      </c>
      <c r="B3" s="97"/>
      <c r="C3" s="97"/>
      <c r="D3" s="97"/>
      <c r="E3" s="97"/>
      <c r="F3" s="98"/>
    </row>
    <row r="4" spans="1:6" ht="15.75" thickBot="1" x14ac:dyDescent="0.3">
      <c r="A4" s="76" t="s">
        <v>18</v>
      </c>
      <c r="B4" s="77"/>
      <c r="C4" s="77"/>
      <c r="D4" s="78"/>
      <c r="E4" s="21" t="s">
        <v>19</v>
      </c>
      <c r="F4" s="22" t="s">
        <v>2</v>
      </c>
    </row>
    <row r="5" spans="1:6" ht="36.75" thickBot="1" x14ac:dyDescent="0.3">
      <c r="A5" s="23" t="s">
        <v>20</v>
      </c>
      <c r="B5" s="24" t="s">
        <v>21</v>
      </c>
      <c r="C5" s="24" t="s">
        <v>22</v>
      </c>
      <c r="D5" s="24" t="s">
        <v>23</v>
      </c>
      <c r="E5" s="24" t="s">
        <v>24</v>
      </c>
      <c r="F5" s="24" t="s">
        <v>24</v>
      </c>
    </row>
    <row r="6" spans="1:6" x14ac:dyDescent="0.25">
      <c r="A6" s="79" t="s">
        <v>25</v>
      </c>
      <c r="B6" s="25" t="s">
        <v>26</v>
      </c>
      <c r="C6" s="83">
        <v>1</v>
      </c>
      <c r="D6" s="83" t="s">
        <v>27</v>
      </c>
      <c r="E6" s="85">
        <v>52000</v>
      </c>
      <c r="F6" s="85">
        <v>88876</v>
      </c>
    </row>
    <row r="7" spans="1:6" ht="60.75" thickBot="1" x14ac:dyDescent="0.3">
      <c r="A7" s="80"/>
      <c r="B7" s="26" t="s">
        <v>28</v>
      </c>
      <c r="C7" s="84"/>
      <c r="D7" s="84"/>
      <c r="E7" s="86"/>
      <c r="F7" s="86"/>
    </row>
    <row r="8" spans="1:6" x14ac:dyDescent="0.25">
      <c r="A8" s="79" t="s">
        <v>29</v>
      </c>
      <c r="B8" s="25" t="s">
        <v>30</v>
      </c>
      <c r="C8" s="83">
        <v>1</v>
      </c>
      <c r="D8" s="83" t="s">
        <v>27</v>
      </c>
      <c r="E8" s="85">
        <v>63000</v>
      </c>
      <c r="F8" s="85">
        <v>94626</v>
      </c>
    </row>
    <row r="9" spans="1:6" ht="60.75" thickBot="1" x14ac:dyDescent="0.3">
      <c r="A9" s="80"/>
      <c r="B9" s="26" t="s">
        <v>28</v>
      </c>
      <c r="C9" s="84"/>
      <c r="D9" s="84"/>
      <c r="E9" s="86"/>
      <c r="F9" s="86"/>
    </row>
    <row r="10" spans="1:6" x14ac:dyDescent="0.25">
      <c r="A10" s="79" t="s">
        <v>31</v>
      </c>
      <c r="B10" s="25" t="s">
        <v>32</v>
      </c>
      <c r="C10" s="83">
        <v>1</v>
      </c>
      <c r="D10" s="83" t="s">
        <v>27</v>
      </c>
      <c r="E10" s="85">
        <v>42000</v>
      </c>
      <c r="F10" s="85">
        <v>117311</v>
      </c>
    </row>
    <row r="11" spans="1:6" ht="60.75" thickBot="1" x14ac:dyDescent="0.3">
      <c r="A11" s="80"/>
      <c r="B11" s="26" t="s">
        <v>28</v>
      </c>
      <c r="C11" s="84"/>
      <c r="D11" s="84"/>
      <c r="E11" s="86"/>
      <c r="F11" s="86"/>
    </row>
    <row r="12" spans="1:6" x14ac:dyDescent="0.25">
      <c r="A12" s="79" t="s">
        <v>33</v>
      </c>
      <c r="B12" s="25" t="s">
        <v>34</v>
      </c>
      <c r="C12" s="83">
        <v>1</v>
      </c>
      <c r="D12" s="83" t="s">
        <v>27</v>
      </c>
      <c r="E12" s="85">
        <v>52500</v>
      </c>
      <c r="F12" s="85">
        <v>117311</v>
      </c>
    </row>
    <row r="13" spans="1:6" ht="60.75" thickBot="1" x14ac:dyDescent="0.3">
      <c r="A13" s="80"/>
      <c r="B13" s="26" t="s">
        <v>28</v>
      </c>
      <c r="C13" s="84"/>
      <c r="D13" s="84"/>
      <c r="E13" s="86"/>
      <c r="F13" s="86"/>
    </row>
    <row r="14" spans="1:6" ht="15.75" thickBot="1" x14ac:dyDescent="0.3">
      <c r="A14" s="87" t="s">
        <v>35</v>
      </c>
      <c r="B14" s="88"/>
      <c r="C14" s="88"/>
      <c r="D14" s="89"/>
      <c r="E14" s="27">
        <f>SUM(E6:E13)</f>
        <v>209500</v>
      </c>
      <c r="F14" s="28">
        <f>SUM(F6:F13)</f>
        <v>418124</v>
      </c>
    </row>
    <row r="15" spans="1:6" ht="15.75" thickBot="1" x14ac:dyDescent="0.3"/>
    <row r="16" spans="1:6" ht="15.75" thickBot="1" x14ac:dyDescent="0.3">
      <c r="A16" s="76" t="s">
        <v>36</v>
      </c>
      <c r="B16" s="77"/>
      <c r="C16" s="77"/>
      <c r="D16" s="77"/>
      <c r="E16" s="78"/>
      <c r="F16" s="21" t="s">
        <v>19</v>
      </c>
    </row>
    <row r="17" spans="1:6" ht="20.25" customHeight="1" x14ac:dyDescent="0.25">
      <c r="A17" s="79" t="s">
        <v>37</v>
      </c>
      <c r="B17" s="79" t="s">
        <v>38</v>
      </c>
      <c r="C17" s="79" t="s">
        <v>22</v>
      </c>
      <c r="D17" s="79" t="s">
        <v>23</v>
      </c>
      <c r="E17" s="29" t="s">
        <v>39</v>
      </c>
      <c r="F17" s="29" t="s">
        <v>40</v>
      </c>
    </row>
    <row r="18" spans="1:6" ht="15.75" thickBot="1" x14ac:dyDescent="0.3">
      <c r="A18" s="80"/>
      <c r="B18" s="80"/>
      <c r="C18" s="80"/>
      <c r="D18" s="80"/>
      <c r="E18" s="30" t="s">
        <v>41</v>
      </c>
      <c r="F18" s="30" t="s">
        <v>41</v>
      </c>
    </row>
    <row r="19" spans="1:6" ht="15.75" thickBot="1" x14ac:dyDescent="0.3">
      <c r="A19" s="31" t="s">
        <v>42</v>
      </c>
      <c r="B19" s="32" t="s">
        <v>43</v>
      </c>
      <c r="C19" s="26">
        <v>6</v>
      </c>
      <c r="D19" s="26" t="s">
        <v>44</v>
      </c>
      <c r="E19" s="26">
        <v>15750</v>
      </c>
      <c r="F19" s="33">
        <f>SUM(E19*C19)</f>
        <v>94500</v>
      </c>
    </row>
    <row r="20" spans="1:6" ht="24.75" thickBot="1" x14ac:dyDescent="0.3">
      <c r="A20" s="31" t="s">
        <v>45</v>
      </c>
      <c r="B20" s="32" t="s">
        <v>43</v>
      </c>
      <c r="C20" s="26">
        <v>6</v>
      </c>
      <c r="D20" s="26" t="s">
        <v>44</v>
      </c>
      <c r="E20" s="26">
        <v>42000</v>
      </c>
      <c r="F20" s="33">
        <f>SUM(E20*C20)</f>
        <v>252000</v>
      </c>
    </row>
    <row r="21" spans="1:6" ht="15.75" thickBot="1" x14ac:dyDescent="0.3">
      <c r="A21" s="81" t="s">
        <v>46</v>
      </c>
      <c r="B21" s="82"/>
      <c r="C21" s="82"/>
      <c r="D21" s="82"/>
      <c r="E21" s="34"/>
      <c r="F21" s="35">
        <f>SUM(F19:F20)</f>
        <v>346500</v>
      </c>
    </row>
    <row r="22" spans="1:6" ht="15.75" thickBot="1" x14ac:dyDescent="0.3"/>
    <row r="23" spans="1:6" ht="15.75" thickBot="1" x14ac:dyDescent="0.3">
      <c r="A23" s="76" t="s">
        <v>18</v>
      </c>
      <c r="B23" s="77"/>
      <c r="C23" s="77"/>
      <c r="D23" s="77"/>
      <c r="E23" s="78"/>
      <c r="F23" s="22" t="s">
        <v>2</v>
      </c>
    </row>
    <row r="24" spans="1:6" ht="20.25" customHeight="1" x14ac:dyDescent="0.25">
      <c r="A24" s="79" t="s">
        <v>37</v>
      </c>
      <c r="B24" s="79" t="s">
        <v>38</v>
      </c>
      <c r="C24" s="79" t="s">
        <v>22</v>
      </c>
      <c r="D24" s="79" t="s">
        <v>23</v>
      </c>
      <c r="E24" s="29" t="s">
        <v>39</v>
      </c>
      <c r="F24" s="29" t="s">
        <v>40</v>
      </c>
    </row>
    <row r="25" spans="1:6" ht="15.75" thickBot="1" x14ac:dyDescent="0.3">
      <c r="A25" s="80"/>
      <c r="B25" s="80"/>
      <c r="C25" s="80"/>
      <c r="D25" s="80"/>
      <c r="E25" s="30" t="s">
        <v>41</v>
      </c>
      <c r="F25" s="30" t="s">
        <v>41</v>
      </c>
    </row>
    <row r="26" spans="1:6" ht="36.75" thickBot="1" x14ac:dyDescent="0.3">
      <c r="A26" s="31" t="s">
        <v>47</v>
      </c>
      <c r="B26" s="32" t="s">
        <v>43</v>
      </c>
      <c r="C26" s="26">
        <v>6</v>
      </c>
      <c r="D26" s="26" t="s">
        <v>44</v>
      </c>
      <c r="E26" s="26">
        <v>60169</v>
      </c>
      <c r="F26" s="33">
        <f>SUM(E26*C26)</f>
        <v>361014</v>
      </c>
    </row>
    <row r="27" spans="1:6" ht="15.75" thickBot="1" x14ac:dyDescent="0.3">
      <c r="A27" s="81" t="s">
        <v>46</v>
      </c>
      <c r="B27" s="82"/>
      <c r="C27" s="82"/>
      <c r="D27" s="82"/>
      <c r="E27" s="34"/>
      <c r="F27" s="36">
        <f>SUM(F26:F26)</f>
        <v>361014</v>
      </c>
    </row>
    <row r="28" spans="1:6" x14ac:dyDescent="0.25">
      <c r="A28" s="37"/>
      <c r="B28" s="37"/>
      <c r="C28" s="37"/>
      <c r="D28" s="37"/>
      <c r="E28" s="37"/>
      <c r="F28" s="38"/>
    </row>
    <row r="29" spans="1:6" x14ac:dyDescent="0.25">
      <c r="A29" s="37"/>
      <c r="B29" s="37"/>
      <c r="C29" s="37"/>
      <c r="D29" s="37"/>
      <c r="E29" s="37"/>
      <c r="F29" s="38"/>
    </row>
    <row r="30" spans="1:6" ht="15.75" thickBot="1" x14ac:dyDescent="0.3"/>
    <row r="31" spans="1:6" ht="32.25" thickBot="1" x14ac:dyDescent="0.3">
      <c r="A31" s="39"/>
      <c r="B31" s="39"/>
      <c r="C31" s="39"/>
      <c r="D31" s="39"/>
      <c r="E31" s="40" t="s">
        <v>19</v>
      </c>
      <c r="F31" s="41" t="s">
        <v>2</v>
      </c>
    </row>
    <row r="32" spans="1:6" ht="16.5" thickBot="1" x14ac:dyDescent="0.3">
      <c r="A32" s="39"/>
      <c r="B32" s="73" t="s">
        <v>48</v>
      </c>
      <c r="C32" s="74"/>
      <c r="D32" s="75"/>
      <c r="E32" s="42">
        <f>SUM(E14+F21)</f>
        <v>556000</v>
      </c>
      <c r="F32" s="43">
        <f>SUM(F14+F27)</f>
        <v>779138</v>
      </c>
    </row>
    <row r="33" spans="1:6" ht="15.75" x14ac:dyDescent="0.25">
      <c r="A33" s="39"/>
      <c r="B33" s="39"/>
      <c r="C33" s="39"/>
      <c r="D33" s="39"/>
      <c r="E33" s="39"/>
      <c r="F33" s="39"/>
    </row>
    <row r="34" spans="1:6" ht="15.75" x14ac:dyDescent="0.25">
      <c r="A34" s="39"/>
      <c r="B34" s="39"/>
      <c r="C34" s="39"/>
      <c r="D34" s="39"/>
      <c r="E34" s="39"/>
      <c r="F34" s="39"/>
    </row>
    <row r="35" spans="1:6" ht="15.75" x14ac:dyDescent="0.25">
      <c r="A35" s="39"/>
      <c r="B35" s="39"/>
      <c r="C35" s="39"/>
      <c r="D35" s="39"/>
      <c r="E35" s="39"/>
      <c r="F35" s="39"/>
    </row>
    <row r="36" spans="1:6" ht="15.75" x14ac:dyDescent="0.25">
      <c r="A36" s="39"/>
      <c r="B36" s="39"/>
      <c r="C36" s="39"/>
      <c r="D36" s="39"/>
      <c r="E36" s="39"/>
      <c r="F36" s="39"/>
    </row>
  </sheetData>
  <mergeCells count="38">
    <mergeCell ref="A1:F1"/>
    <mergeCell ref="A2:F2"/>
    <mergeCell ref="A3:F3"/>
    <mergeCell ref="A4:D4"/>
    <mergeCell ref="A6:A7"/>
    <mergeCell ref="C6:C7"/>
    <mergeCell ref="D6:D7"/>
    <mergeCell ref="E6:E7"/>
    <mergeCell ref="F6:F7"/>
    <mergeCell ref="F12:F13"/>
    <mergeCell ref="A14:D14"/>
    <mergeCell ref="A8:A9"/>
    <mergeCell ref="C8:C9"/>
    <mergeCell ref="D8:D9"/>
    <mergeCell ref="E8:E9"/>
    <mergeCell ref="F8:F9"/>
    <mergeCell ref="A10:A11"/>
    <mergeCell ref="C10:C11"/>
    <mergeCell ref="D10:D11"/>
    <mergeCell ref="E10:E11"/>
    <mergeCell ref="F10:F11"/>
    <mergeCell ref="A21:D21"/>
    <mergeCell ref="A12:A13"/>
    <mergeCell ref="C12:C13"/>
    <mergeCell ref="D12:D13"/>
    <mergeCell ref="E12:E13"/>
    <mergeCell ref="A16:E16"/>
    <mergeCell ref="A17:A18"/>
    <mergeCell ref="B17:B18"/>
    <mergeCell ref="C17:C18"/>
    <mergeCell ref="D17:D18"/>
    <mergeCell ref="B32:D32"/>
    <mergeCell ref="A23:E23"/>
    <mergeCell ref="A24:A25"/>
    <mergeCell ref="B24:B25"/>
    <mergeCell ref="C24:C25"/>
    <mergeCell ref="D24:D25"/>
    <mergeCell ref="A27:D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4D9E-52A4-4A08-BCB1-28D5CB0593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Evaluators Final Score</vt:lpstr>
      <vt:lpstr>Sheet1 (2)</vt:lpstr>
      <vt:lpstr>Sheet1</vt:lpstr>
      <vt:lpstr>'Sheet1 (2)'!_Hlk170915207</vt:lpstr>
      <vt:lpstr>AxiellTotal</vt:lpstr>
      <vt:lpstr>VitalCheckTotal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Bradley</dc:creator>
  <cp:lastModifiedBy>Murphy, Bradley</cp:lastModifiedBy>
  <dcterms:created xsi:type="dcterms:W3CDTF">2025-11-04T22:45:16Z</dcterms:created>
  <dcterms:modified xsi:type="dcterms:W3CDTF">2025-11-19T20:55:50Z</dcterms:modified>
</cp:coreProperties>
</file>